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7月)" sheetId="105" r:id="rId21"/>
    <sheet name="１０月別カリキュラム(8月) " sheetId="154" r:id="rId22"/>
    <sheet name="１０月別カリキュラム(9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T10" i="154"/>
  <c r="AR9" i="154"/>
  <c r="A7" i="154"/>
  <c r="AO4" i="154"/>
  <c r="AR10" i="154" s="1"/>
  <c r="AO3" i="154"/>
  <c r="AT9" i="154" s="1"/>
  <c r="AE1" i="154"/>
  <c r="M1" i="154"/>
  <c r="J15" i="153"/>
  <c r="H15" i="153"/>
  <c r="E15" i="153"/>
  <c r="C15" i="153"/>
  <c r="B26" i="153"/>
  <c r="L24" i="153"/>
  <c r="L19" i="153"/>
  <c r="AR9" i="155" l="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B17" i="155"/>
  <c r="Y17" i="155"/>
  <c r="AK52" i="155"/>
  <c r="C55" i="155"/>
  <c r="G17" i="155"/>
  <c r="AE17" i="155"/>
  <c r="AK49" i="155"/>
  <c r="I55" i="155"/>
  <c r="U55" i="155"/>
  <c r="AG55" i="155"/>
  <c r="AK53" i="155"/>
  <c r="U7" i="154"/>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K10" i="122"/>
  <c r="G21" i="148"/>
  <c r="F21" i="148"/>
  <c r="K15" i="20"/>
  <c r="K18" i="20"/>
  <c r="E18" i="20" s="1"/>
  <c r="M15" i="20"/>
  <c r="N15" i="20" s="1"/>
  <c r="AL19" i="105"/>
  <c r="AC18" i="122"/>
  <c r="AC16"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T23" i="107" l="1"/>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<sst xmlns="http://schemas.openxmlformats.org/spreadsheetml/2006/main" count="3558" uniqueCount="1164">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</sst>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1</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離職者等再就職訓練（３箇月）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離職者等再就職訓練（３箇月）</v>
      </c>
      <c r="E11" s="1100"/>
      <c r="F11" t="s">
        <v>790</v>
      </c>
    </row>
    <row r="12" spans="1:232" ht="14.25" thickBot="1">
      <c r="A12" t="s">
        <v>799</v>
      </c>
      <c r="E12" s="1101"/>
      <c r="F12" t="s">
        <v>792</v>
      </c>
    </row>
    <row r="13" spans="1:232" ht="14.25" thickBot="1">
      <c r="A13" s="1121" t="str">
        <f>VLOOKUP($A$11,祝日!$K$3:$Z$25,15,FALSE)</f>
        <v>離</v>
      </c>
      <c r="E13" s="1102"/>
    </row>
    <row r="14" spans="1:232" ht="14.25" thickBot="1">
      <c r="A14" t="s">
        <v>786</v>
      </c>
      <c r="E14" s="1103"/>
    </row>
    <row r="15" spans="1:232" ht="14.25" thickBot="1">
      <c r="A15" s="1121">
        <f>VLOOKUP($A$11,祝日!$K$3:$Z$25,14,FALSE)</f>
        <v>1</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1</v>
      </c>
      <c r="F21" s="1090">
        <f t="shared" si="0"/>
        <v>1</v>
      </c>
      <c r="G21" s="1091">
        <f t="shared" si="0"/>
        <v>1</v>
      </c>
      <c r="I21" s="1119">
        <f>IF($A$13="デュ",$F21,$E21)</f>
        <v>1</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離職者等再就職訓練（３箇月）</v>
      </c>
      <c r="F124" s="661" t="str">
        <f>IF('４訓練の概要'!$D7="","",'４訓練の概要'!$D7)</f>
        <v>離職者等再就職訓練（３箇月）</v>
      </c>
      <c r="G124" s="1108" t="str">
        <f>IF('４訓練の概要'!$D7="","",'４訓練の概要'!$D7)</f>
        <v>離職者等再就職訓練（３箇月）</v>
      </c>
      <c r="I124" s="665" t="str">
        <f t="shared" si="2"/>
        <v>離職者等再就職訓練（３箇月）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
      </c>
      <c r="F164" s="661" t="str">
        <f>IF('４訓練の概要'!$D47="","",'４訓練の概要'!$D47)</f>
        <v/>
      </c>
      <c r="G164" s="1108" t="str">
        <f>IF('４訓練の概要'!$D47="","",'４訓練の概要'!$D47)</f>
        <v/>
      </c>
      <c r="I164" s="665" t="str">
        <f t="shared" si="3"/>
        <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離職者等再就職訓練（３箇月）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G8" sqref="G8:H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離職者等再就職訓練（３箇月）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G8" sqref="G8:H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離職者等再就職訓練（３箇月）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G8" sqref="G8:H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G8" sqref="G8:H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離職者等再就職訓練（３箇月）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S42" sqref="S4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F44" sqref="F4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離職者等再就職訓練（３箇月）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時間(300時間以上)</v>
      </c>
      <c r="F15" s="1815"/>
      <c r="G15" s="1816"/>
      <c r="J15" s="249"/>
      <c r="K15" s="402">
        <f>VLOOKUP($D$3,祝日!$K$3:$S$25,3,FALSE)</f>
        <v>300</v>
      </c>
      <c r="L15" s="221" t="s">
        <v>404</v>
      </c>
      <c r="M15" s="402" t="str">
        <f>IF(VLOOKUP($D$3,祝日!$K$3:$S$25,4,FALSE)=999,"",VLOOKUP($D$3,祝日!$K$3:$S$25,4,FALSE))</f>
        <v/>
      </c>
      <c r="N15" s="95" t="str">
        <f>IF(M15="","","時間以下")</f>
        <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時間(12時間以上)</v>
      </c>
      <c r="F18" s="1815"/>
      <c r="G18" s="1816"/>
      <c r="J18" s="249"/>
      <c r="K18" s="402">
        <f>VLOOKUP($D$3,祝日!$K$3:$S$25,5,FALSE)</f>
        <v>12</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離職者等再就職訓練（３箇月）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時間(300時間以上)</v>
      </c>
      <c r="F19" s="1815"/>
      <c r="G19" s="1816"/>
      <c r="J19" s="249"/>
      <c r="K19" s="402">
        <f>VLOOKUP($D$3,祝日!$K$3:$S$25,3,FALSE)</f>
        <v>300</v>
      </c>
      <c r="L19" s="221" t="s">
        <v>404</v>
      </c>
      <c r="M19" s="402" t="str">
        <f>IF(VLOOKUP($D$3,祝日!$K$3:$S$25,4,FALSE)=999,"",VLOOKUP($D$3,祝日!$K$3:$S$25,4,FALSE))</f>
        <v/>
      </c>
      <c r="N19" s="95" t="str">
        <f>IF(M19="","","時間以下")</f>
        <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時間(12時間以上)</v>
      </c>
      <c r="F24" s="1815"/>
      <c r="G24" s="1816"/>
      <c r="J24" s="249"/>
      <c r="K24" s="402">
        <f>VLOOKUP($D$3,祝日!$K$3:$S$25,5,FALSE)</f>
        <v>12</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離職者等再就職訓練（３箇月）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離職者等再就職訓練（３箇月）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15" t="s">
        <v>450</v>
      </c>
      <c r="K2" s="1915"/>
      <c r="L2" s="1915"/>
      <c r="M2" s="1915"/>
      <c r="N2" s="1915"/>
      <c r="O2" s="1913" t="str">
        <f>Data!$A$11</f>
        <v>離職者等再就職訓練（３箇月）</v>
      </c>
      <c r="P2" s="1913"/>
      <c r="Q2" s="1913"/>
      <c r="R2" s="1913"/>
      <c r="S2" s="72"/>
      <c r="T2" s="72"/>
      <c r="U2" s="73"/>
      <c r="V2" s="73"/>
      <c r="W2" s="73"/>
      <c r="X2" s="72"/>
      <c r="Y2" s="72"/>
      <c r="Z2" s="72"/>
      <c r="AA2" s="73"/>
      <c r="AB2" s="1915" t="s">
        <v>450</v>
      </c>
      <c r="AC2" s="1915"/>
      <c r="AD2" s="1915"/>
      <c r="AE2" s="1915"/>
      <c r="AF2" s="1915"/>
      <c r="AG2" s="1913" t="str">
        <f>Data!$A$11</f>
        <v>離職者等再就職訓練（３箇月）</v>
      </c>
      <c r="AH2" s="1913"/>
      <c r="AI2" s="1913"/>
      <c r="AJ2" s="1913"/>
      <c r="AK2" s="452"/>
      <c r="AL2" s="452"/>
      <c r="AQ2" s="228" t="s">
        <v>465</v>
      </c>
      <c r="AR2" s="461">
        <f>VLOOKUP(O2,祝日!K3:S25,2,FALSE)</f>
        <v>3</v>
      </c>
      <c r="AS2" s="449" t="s">
        <v>466</v>
      </c>
    </row>
    <row r="3" spans="1:47" ht="15" customHeight="1" thickBot="1">
      <c r="A3" s="74"/>
      <c r="B3" s="455" t="s">
        <v>464</v>
      </c>
      <c r="C3" s="1291">
        <v>45565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45474</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45565</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令和6年8月1日から令和6年9月15日までの期間で、</v>
      </c>
      <c r="V7" s="831"/>
      <c r="W7" s="831"/>
      <c r="X7" s="831"/>
      <c r="Y7" s="844"/>
      <c r="Z7" s="845"/>
      <c r="AA7" s="846"/>
      <c r="AB7" s="750"/>
      <c r="AC7" s="750"/>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45505</v>
      </c>
      <c r="AS9" s="752" t="s">
        <v>736</v>
      </c>
      <c r="AT9" s="830">
        <f>IF(MONTH($AO$3)=MONTH($AO$4),$AO$4-1,DATE(YEAR($AO$4),MONTH($AO$4),DAY(15)))</f>
        <v>45550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45474</v>
      </c>
      <c r="AS10" s="752" t="s">
        <v>736</v>
      </c>
      <c r="AT10" s="830">
        <f>DATE(YEAR($AO$4),MONTH($AO$4)-1,DAY(15))</f>
        <v>45519</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7</v>
      </c>
      <c r="B16" s="1873"/>
      <c r="C16" s="1874"/>
      <c r="D16" s="756" t="s">
        <v>445</v>
      </c>
      <c r="E16" s="757" t="s">
        <v>447</v>
      </c>
      <c r="F16" s="758" t="s">
        <v>449</v>
      </c>
      <c r="G16" s="1872">
        <f>MONTH(G17)</f>
        <v>8</v>
      </c>
      <c r="H16" s="1873"/>
      <c r="I16" s="1874"/>
      <c r="J16" s="756" t="s">
        <v>444</v>
      </c>
      <c r="K16" s="756" t="s">
        <v>446</v>
      </c>
      <c r="L16" s="759" t="s">
        <v>448</v>
      </c>
      <c r="M16" s="1872">
        <f>MONTH(M17)</f>
        <v>9</v>
      </c>
      <c r="N16" s="1873"/>
      <c r="O16" s="1874"/>
      <c r="P16" s="756" t="s">
        <v>444</v>
      </c>
      <c r="Q16" s="756" t="s">
        <v>446</v>
      </c>
      <c r="R16" s="758" t="s">
        <v>448</v>
      </c>
      <c r="S16" s="1872">
        <f>MONTH(S17)</f>
        <v>10</v>
      </c>
      <c r="T16" s="1873"/>
      <c r="U16" s="1874"/>
      <c r="V16" s="756" t="s">
        <v>445</v>
      </c>
      <c r="W16" s="757" t="s">
        <v>447</v>
      </c>
      <c r="X16" s="758" t="s">
        <v>449</v>
      </c>
      <c r="Y16" s="1872">
        <f>MONTH(Y17)</f>
        <v>11</v>
      </c>
      <c r="Z16" s="1873"/>
      <c r="AA16" s="1874"/>
      <c r="AB16" s="756" t="s">
        <v>444</v>
      </c>
      <c r="AC16" s="756" t="s">
        <v>446</v>
      </c>
      <c r="AD16" s="759" t="s">
        <v>448</v>
      </c>
      <c r="AE16" s="1872">
        <f>MONTH(AE17)</f>
        <v>12</v>
      </c>
      <c r="AF16" s="1873"/>
      <c r="AG16" s="1874"/>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t="s">
        <v>1163</v>
      </c>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15" t="s">
        <v>450</v>
      </c>
      <c r="K2" s="1915"/>
      <c r="L2" s="1915"/>
      <c r="M2" s="1915"/>
      <c r="N2" s="1915"/>
      <c r="O2" s="1913" t="str">
        <f>Data!$A$11</f>
        <v>離職者等再就職訓練（３箇月）</v>
      </c>
      <c r="P2" s="1913"/>
      <c r="Q2" s="1913"/>
      <c r="R2" s="1913"/>
      <c r="S2" s="72"/>
      <c r="T2" s="72"/>
      <c r="U2" s="73"/>
      <c r="V2" s="73"/>
      <c r="W2" s="73"/>
      <c r="X2" s="72"/>
      <c r="Y2" s="72"/>
      <c r="Z2" s="72"/>
      <c r="AA2" s="73"/>
      <c r="AB2" s="1915" t="s">
        <v>450</v>
      </c>
      <c r="AC2" s="1915"/>
      <c r="AD2" s="1915"/>
      <c r="AE2" s="1915"/>
      <c r="AF2" s="1915"/>
      <c r="AG2" s="1913" t="str">
        <f>Data!$A$11</f>
        <v>離職者等再就職訓練（３箇月）</v>
      </c>
      <c r="AH2" s="1913"/>
      <c r="AI2" s="1913"/>
      <c r="AJ2" s="1913"/>
      <c r="AK2" s="452"/>
      <c r="AL2" s="452"/>
      <c r="AQ2" s="228" t="s">
        <v>401</v>
      </c>
      <c r="AR2" s="461">
        <f>VLOOKUP(O2,祝日!K3:S25,2,FALSE)</f>
        <v>3</v>
      </c>
      <c r="AS2" s="449" t="s">
        <v>466</v>
      </c>
    </row>
    <row r="3" spans="1:47" ht="15" customHeight="1" thickBot="1">
      <c r="A3" s="74"/>
      <c r="B3" s="455" t="s">
        <v>464</v>
      </c>
      <c r="C3" s="1291">
        <v>45596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45505</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45596</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令和6年9月1日から令和6年10月15日までの期間で、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45536</v>
      </c>
      <c r="AS9" s="752" t="s">
        <v>736</v>
      </c>
      <c r="AT9" s="830">
        <f>IF(MONTH($AO$3)=MONTH($AO$4),$AO$4-1,DATE(YEAR($AO$4),MONTH($AO$4),DAY(15)))</f>
        <v>45580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45505</v>
      </c>
      <c r="AS10" s="752" t="s">
        <v>736</v>
      </c>
      <c r="AT10" s="830">
        <f>DATE(YEAR($AO$4),MONTH($AO$4)-1,DAY(15))</f>
        <v>45550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8</v>
      </c>
      <c r="B16" s="1873"/>
      <c r="C16" s="1874"/>
      <c r="D16" s="756" t="s">
        <v>445</v>
      </c>
      <c r="E16" s="757" t="s">
        <v>447</v>
      </c>
      <c r="F16" s="758" t="s">
        <v>449</v>
      </c>
      <c r="G16" s="1872">
        <f>MONTH(G17)</f>
        <v>9</v>
      </c>
      <c r="H16" s="1873"/>
      <c r="I16" s="1874"/>
      <c r="J16" s="756" t="s">
        <v>444</v>
      </c>
      <c r="K16" s="756" t="s">
        <v>446</v>
      </c>
      <c r="L16" s="759" t="s">
        <v>448</v>
      </c>
      <c r="M16" s="1872">
        <f>MONTH(M17)</f>
        <v>10</v>
      </c>
      <c r="N16" s="1873"/>
      <c r="O16" s="1874"/>
      <c r="P16" s="756" t="s">
        <v>444</v>
      </c>
      <c r="Q16" s="756" t="s">
        <v>446</v>
      </c>
      <c r="R16" s="758" t="s">
        <v>448</v>
      </c>
      <c r="S16" s="1872">
        <f>MONTH(S17)</f>
        <v>11</v>
      </c>
      <c r="T16" s="1873"/>
      <c r="U16" s="1874"/>
      <c r="V16" s="756" t="s">
        <v>445</v>
      </c>
      <c r="W16" s="757" t="s">
        <v>447</v>
      </c>
      <c r="X16" s="758" t="s">
        <v>449</v>
      </c>
      <c r="Y16" s="1872">
        <f>MONTH(Y17)</f>
        <v>12</v>
      </c>
      <c r="Z16" s="1873"/>
      <c r="AA16" s="1874"/>
      <c r="AB16" s="756" t="s">
        <v>444</v>
      </c>
      <c r="AC16" s="756" t="s">
        <v>446</v>
      </c>
      <c r="AD16" s="759" t="s">
        <v>448</v>
      </c>
      <c r="AE16" s="1872">
        <f>MONTH(AE17)</f>
        <v>1</v>
      </c>
      <c r="AF16" s="1873"/>
      <c r="AG16" s="1874"/>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t="s">
        <v>1163</v>
      </c>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15" t="s">
        <v>450</v>
      </c>
      <c r="K2" s="1915"/>
      <c r="L2" s="1915"/>
      <c r="M2" s="1915"/>
      <c r="N2" s="1915"/>
      <c r="O2" s="1913" t="str">
        <f>Data!$A$11</f>
        <v>離職者等再就職訓練（３箇月）</v>
      </c>
      <c r="P2" s="1913"/>
      <c r="Q2" s="1913"/>
      <c r="R2" s="1913"/>
      <c r="S2" s="72"/>
      <c r="T2" s="72"/>
      <c r="U2" s="73"/>
      <c r="V2" s="73"/>
      <c r="W2" s="73"/>
      <c r="X2" s="72"/>
      <c r="Y2" s="72"/>
      <c r="Z2" s="72"/>
      <c r="AA2" s="73"/>
      <c r="AB2" s="1915" t="s">
        <v>450</v>
      </c>
      <c r="AC2" s="1915"/>
      <c r="AD2" s="1915"/>
      <c r="AE2" s="1915"/>
      <c r="AF2" s="1915"/>
      <c r="AG2" s="1913" t="str">
        <f>Data!$A$11</f>
        <v>離職者等再就職訓練（３箇月）</v>
      </c>
      <c r="AH2" s="1913"/>
      <c r="AI2" s="1913"/>
      <c r="AJ2" s="1913"/>
      <c r="AK2" s="452"/>
      <c r="AL2" s="452"/>
      <c r="AQ2" s="228" t="s">
        <v>401</v>
      </c>
      <c r="AR2" s="461">
        <f>VLOOKUP(O2,祝日!K3:S25,2,FALSE)</f>
        <v>3</v>
      </c>
      <c r="AS2" s="449" t="s">
        <v>466</v>
      </c>
    </row>
    <row r="3" spans="1:47" ht="15" customHeight="1" thickBot="1">
      <c r="A3" s="74"/>
      <c r="B3" s="455" t="s">
        <v>464</v>
      </c>
      <c r="C3" s="1291">
        <v>45625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45537</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45625</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令和6年10月1日から令和6年11月15日までの期間で、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45566</v>
      </c>
      <c r="AS9" s="752" t="s">
        <v>736</v>
      </c>
      <c r="AT9" s="830">
        <f>IF(MONTH($AO$3)=MONTH($AO$4),$AO$4-1,DATE(YEAR($AO$4),MONTH($AO$4),DAY(15)))</f>
        <v>45611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45536</v>
      </c>
      <c r="AS10" s="752" t="s">
        <v>736</v>
      </c>
      <c r="AT10" s="830">
        <f>DATE(YEAR($AO$4),MONTH($AO$4)-1,DAY(15))</f>
        <v>45580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9</v>
      </c>
      <c r="B16" s="1873"/>
      <c r="C16" s="1874"/>
      <c r="D16" s="756" t="s">
        <v>445</v>
      </c>
      <c r="E16" s="757" t="s">
        <v>447</v>
      </c>
      <c r="F16" s="758" t="s">
        <v>449</v>
      </c>
      <c r="G16" s="1872">
        <f>MONTH(G17)</f>
        <v>10</v>
      </c>
      <c r="H16" s="1873"/>
      <c r="I16" s="1874"/>
      <c r="J16" s="756" t="s">
        <v>444</v>
      </c>
      <c r="K16" s="756" t="s">
        <v>446</v>
      </c>
      <c r="L16" s="759" t="s">
        <v>448</v>
      </c>
      <c r="M16" s="1872">
        <f>MONTH(M17)</f>
        <v>11</v>
      </c>
      <c r="N16" s="1873"/>
      <c r="O16" s="1874"/>
      <c r="P16" s="756" t="s">
        <v>444</v>
      </c>
      <c r="Q16" s="756" t="s">
        <v>446</v>
      </c>
      <c r="R16" s="758" t="s">
        <v>448</v>
      </c>
      <c r="S16" s="1872">
        <f>MONTH(S17)</f>
        <v>12</v>
      </c>
      <c r="T16" s="1873"/>
      <c r="U16" s="1874"/>
      <c r="V16" s="756" t="s">
        <v>445</v>
      </c>
      <c r="W16" s="757" t="s">
        <v>447</v>
      </c>
      <c r="X16" s="758" t="s">
        <v>449</v>
      </c>
      <c r="Y16" s="1872">
        <f>MONTH(Y17)</f>
        <v>1</v>
      </c>
      <c r="Z16" s="1873"/>
      <c r="AA16" s="1874"/>
      <c r="AB16" s="756" t="s">
        <v>444</v>
      </c>
      <c r="AC16" s="756" t="s">
        <v>446</v>
      </c>
      <c r="AD16" s="759" t="s">
        <v>448</v>
      </c>
      <c r="AE16" s="1872">
        <f>MONTH(AE17)</f>
        <v>2</v>
      </c>
      <c r="AF16" s="1873"/>
      <c r="AG16" s="1874"/>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t="s">
        <v>1163</v>
      </c>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離職者等再就職訓練（３箇月）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離職者等再就職訓練（３箇月）</v>
      </c>
      <c r="AP2" s="1913"/>
      <c r="AQ2" s="1913"/>
      <c r="AR2" s="1913"/>
      <c r="AS2" s="452"/>
      <c r="AT2" s="452"/>
      <c r="AY2" s="228" t="s">
        <v>401</v>
      </c>
      <c r="AZ2" s="461">
        <f>VLOOKUP(S2,祝日!$K$3:$S$25,2,FALSE)</f>
        <v>3</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300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68" t="s">
        <v>467</v>
      </c>
      <c r="T7" s="1969"/>
      <c r="U7" s="1969"/>
      <c r="V7" s="1970"/>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300時間以上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1">
        <f>MONTH(A17)</f>
        <v>7</v>
      </c>
      <c r="B16" s="1972"/>
      <c r="C16" s="1973"/>
      <c r="D16" s="784" t="s">
        <v>445</v>
      </c>
      <c r="E16" s="784" t="s">
        <v>447</v>
      </c>
      <c r="F16" s="785" t="s">
        <v>481</v>
      </c>
      <c r="G16" s="785" t="s">
        <v>449</v>
      </c>
      <c r="H16" s="786" t="s">
        <v>482</v>
      </c>
      <c r="I16" s="1971">
        <f>MONTH(I17)</f>
        <v>8</v>
      </c>
      <c r="J16" s="1972"/>
      <c r="K16" s="1973"/>
      <c r="L16" s="784" t="s">
        <v>445</v>
      </c>
      <c r="M16" s="784" t="s">
        <v>447</v>
      </c>
      <c r="N16" s="785" t="s">
        <v>481</v>
      </c>
      <c r="O16" s="785" t="s">
        <v>449</v>
      </c>
      <c r="P16" s="786" t="s">
        <v>482</v>
      </c>
      <c r="Q16" s="1971">
        <f>MONTH(Q17)</f>
        <v>9</v>
      </c>
      <c r="R16" s="1972"/>
      <c r="S16" s="1973"/>
      <c r="T16" s="784" t="s">
        <v>445</v>
      </c>
      <c r="U16" s="784" t="s">
        <v>447</v>
      </c>
      <c r="V16" s="785" t="s">
        <v>481</v>
      </c>
      <c r="W16" s="785" t="s">
        <v>449</v>
      </c>
      <c r="X16" s="786" t="s">
        <v>482</v>
      </c>
      <c r="Y16" s="1971">
        <f>MONTH(Y17)</f>
        <v>10</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98" t="s">
        <v>53</v>
      </c>
      <c r="B51" s="1999"/>
      <c r="C51" s="1360">
        <f>SUM(D17:D47)</f>
        <v>0</v>
      </c>
      <c r="D51" s="2000" t="s">
        <v>52</v>
      </c>
      <c r="E51" s="2001"/>
      <c r="F51" s="2002"/>
      <c r="G51" s="1361"/>
      <c r="H51" s="1362"/>
      <c r="I51" s="1998" t="s">
        <v>53</v>
      </c>
      <c r="J51" s="1999"/>
      <c r="K51" s="1360">
        <f>SUM(L17:L47)</f>
        <v>0</v>
      </c>
      <c r="L51" s="2000" t="s">
        <v>52</v>
      </c>
      <c r="M51" s="2001"/>
      <c r="N51" s="2002"/>
      <c r="O51" s="1361"/>
      <c r="P51" s="1362"/>
      <c r="Q51" s="1998" t="s">
        <v>53</v>
      </c>
      <c r="R51" s="1999"/>
      <c r="S51" s="1360">
        <f>SUM(T17:T47)</f>
        <v>0</v>
      </c>
      <c r="T51" s="2000" t="s">
        <v>52</v>
      </c>
      <c r="U51" s="2003"/>
      <c r="V51" s="2002"/>
      <c r="W51" s="1361"/>
      <c r="X51" s="1362"/>
      <c r="Y51" s="1998" t="s">
        <v>53</v>
      </c>
      <c r="Z51" s="1999"/>
      <c r="AA51" s="1360">
        <f>SUM(AB17:AB47)</f>
        <v>0</v>
      </c>
      <c r="AB51" s="2000" t="s">
        <v>52</v>
      </c>
      <c r="AC51" s="2001"/>
      <c r="AD51" s="2002"/>
      <c r="AE51" s="1361"/>
      <c r="AF51" s="1362"/>
      <c r="AG51" s="1988"/>
      <c r="AH51" s="1989"/>
      <c r="AI51" s="812"/>
      <c r="AJ51" s="1990"/>
      <c r="AK51" s="1990"/>
      <c r="AL51" s="1990"/>
      <c r="AM51" s="1989"/>
      <c r="AN51" s="1989"/>
      <c r="AO51" s="1334"/>
      <c r="AP51" s="1990"/>
      <c r="AQ51" s="1990"/>
      <c r="AR51" s="1990"/>
      <c r="AS51" s="81">
        <f t="shared" ref="AS51" si="10">SUM(A51:AR51)</f>
        <v>0</v>
      </c>
      <c r="AT51" s="82" t="s">
        <v>52</v>
      </c>
    </row>
    <row r="52" spans="1:56" s="81" customFormat="1" ht="27" customHeight="1">
      <c r="A52" s="1997"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88"/>
      <c r="AH52" s="1989"/>
      <c r="AI52" s="1334"/>
      <c r="AJ52" s="1990"/>
      <c r="AK52" s="1990"/>
      <c r="AL52" s="1990"/>
      <c r="AM52" s="1989"/>
      <c r="AN52" s="1989"/>
      <c r="AO52" s="1334"/>
      <c r="AP52" s="1990"/>
      <c r="AQ52" s="1990"/>
      <c r="AR52" s="1990"/>
      <c r="AS52" s="81">
        <f t="shared" ref="AS52:AS57" si="11">SUM(A52:AR52)</f>
        <v>0</v>
      </c>
      <c r="AT52" s="82" t="s">
        <v>52</v>
      </c>
    </row>
    <row r="53" spans="1:56" s="81" customFormat="1" ht="27" customHeight="1">
      <c r="A53" s="1995"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6"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88"/>
      <c r="AH53" s="1989"/>
      <c r="AI53" s="1334"/>
      <c r="AJ53" s="1990"/>
      <c r="AK53" s="1990"/>
      <c r="AL53" s="1990"/>
      <c r="AM53" s="1989"/>
      <c r="AN53" s="1989"/>
      <c r="AO53" s="1334"/>
      <c r="AP53" s="1990"/>
      <c r="AQ53" s="1990"/>
      <c r="AR53" s="1990"/>
      <c r="AS53" s="81">
        <f t="shared" si="11"/>
        <v>0</v>
      </c>
      <c r="AT53" s="82" t="s">
        <v>52</v>
      </c>
    </row>
    <row r="54" spans="1:56" s="81" customFormat="1" ht="27" customHeight="1">
      <c r="A54" s="1995"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6"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88"/>
      <c r="AH54" s="1989"/>
      <c r="AI54" s="1334"/>
      <c r="AJ54" s="1990"/>
      <c r="AK54" s="1990"/>
      <c r="AL54" s="1990"/>
      <c r="AM54" s="1989"/>
      <c r="AN54" s="1989"/>
      <c r="AO54" s="1334"/>
      <c r="AP54" s="1990"/>
      <c r="AQ54" s="1990"/>
      <c r="AR54" s="1990"/>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6"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88"/>
      <c r="AH55" s="1989"/>
      <c r="AI55" s="1334"/>
      <c r="AJ55" s="1990"/>
      <c r="AK55" s="1990"/>
      <c r="AL55" s="1990"/>
      <c r="AM55" s="1989"/>
      <c r="AN55" s="1989"/>
      <c r="AO55" s="1334"/>
      <c r="AP55" s="1990"/>
      <c r="AQ55" s="1990"/>
      <c r="AR55" s="1990"/>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07"/>
      <c r="AH56" s="1990"/>
      <c r="AI56" s="813"/>
      <c r="AJ56" s="2008"/>
      <c r="AK56" s="2008"/>
      <c r="AL56" s="2008"/>
      <c r="AM56" s="2008"/>
      <c r="AN56" s="1990"/>
      <c r="AO56" s="813"/>
      <c r="AP56" s="2008"/>
      <c r="AQ56" s="2008"/>
      <c r="AR56" s="2008"/>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3" t="s">
        <v>163</v>
      </c>
      <c r="R57" s="1994"/>
      <c r="S57" s="1352">
        <f>SUM(S51:S55)</f>
        <v>0</v>
      </c>
      <c r="T57" s="2004" t="s">
        <v>52</v>
      </c>
      <c r="U57" s="2005"/>
      <c r="V57" s="1896"/>
      <c r="W57" s="1367"/>
      <c r="X57" s="1368"/>
      <c r="Y57" s="1891" t="s">
        <v>163</v>
      </c>
      <c r="Z57" s="1892"/>
      <c r="AA57" s="1352">
        <f>SUM(AA51:AA55)</f>
        <v>0</v>
      </c>
      <c r="AB57" s="1893" t="s">
        <v>52</v>
      </c>
      <c r="AC57" s="1894"/>
      <c r="AD57" s="1896"/>
      <c r="AE57" s="1367"/>
      <c r="AF57" s="1368"/>
      <c r="AG57" s="2006"/>
      <c r="AH57" s="1990"/>
      <c r="AI57" s="85"/>
      <c r="AJ57" s="1990"/>
      <c r="AK57" s="1990"/>
      <c r="AL57" s="1990"/>
      <c r="AM57" s="1990"/>
      <c r="AN57" s="1990"/>
      <c r="AO57" s="85"/>
      <c r="AP57" s="1990"/>
      <c r="AQ57" s="1990"/>
      <c r="AR57" s="1990"/>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88"/>
      <c r="AH58" s="1989"/>
      <c r="AI58" s="750"/>
      <c r="AJ58" s="1990"/>
      <c r="AK58" s="1990"/>
      <c r="AL58" s="1990"/>
      <c r="AM58" s="1989"/>
      <c r="AN58" s="1989"/>
      <c r="AO58" s="750"/>
      <c r="AP58" s="1990"/>
      <c r="AQ58" s="1990"/>
      <c r="AR58" s="1990"/>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離職者等再就職訓練（３箇月）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離職者等再就職訓練（３箇月）</v>
      </c>
      <c r="AP2" s="1913"/>
      <c r="AQ2" s="1913"/>
      <c r="AR2" s="1913"/>
      <c r="AS2" s="452"/>
      <c r="AT2" s="452"/>
      <c r="AY2" s="228" t="s">
        <v>401</v>
      </c>
      <c r="AZ2" s="461">
        <f>VLOOKUP(S2,祝日!$K$3:$S$25,2,FALSE)</f>
        <v>3</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300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68" t="s">
        <v>467</v>
      </c>
      <c r="T7" s="1969"/>
      <c r="U7" s="1969"/>
      <c r="V7" s="1970"/>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300時間以上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1">
        <f>MONTH(A17)</f>
        <v>8</v>
      </c>
      <c r="B16" s="1972"/>
      <c r="C16" s="1973"/>
      <c r="D16" s="784" t="s">
        <v>445</v>
      </c>
      <c r="E16" s="784" t="s">
        <v>447</v>
      </c>
      <c r="F16" s="785" t="s">
        <v>481</v>
      </c>
      <c r="G16" s="785" t="s">
        <v>449</v>
      </c>
      <c r="H16" s="786" t="s">
        <v>482</v>
      </c>
      <c r="I16" s="1971">
        <f>MONTH(I17)</f>
        <v>9</v>
      </c>
      <c r="J16" s="1972"/>
      <c r="K16" s="1973"/>
      <c r="L16" s="784" t="s">
        <v>445</v>
      </c>
      <c r="M16" s="784" t="s">
        <v>447</v>
      </c>
      <c r="N16" s="785" t="s">
        <v>481</v>
      </c>
      <c r="O16" s="785" t="s">
        <v>449</v>
      </c>
      <c r="P16" s="786" t="s">
        <v>482</v>
      </c>
      <c r="Q16" s="1971">
        <f>MONTH(Q17)</f>
        <v>10</v>
      </c>
      <c r="R16" s="1972"/>
      <c r="S16" s="1973"/>
      <c r="T16" s="784" t="s">
        <v>445</v>
      </c>
      <c r="U16" s="784" t="s">
        <v>447</v>
      </c>
      <c r="V16" s="785" t="s">
        <v>481</v>
      </c>
      <c r="W16" s="785" t="s">
        <v>449</v>
      </c>
      <c r="X16" s="786" t="s">
        <v>482</v>
      </c>
      <c r="Y16" s="1971">
        <f>MONTH(Y17)</f>
        <v>11</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98" t="s">
        <v>53</v>
      </c>
      <c r="B51" s="1999"/>
      <c r="C51" s="1360">
        <f>SUM(D17:D47)</f>
        <v>0</v>
      </c>
      <c r="D51" s="2000" t="s">
        <v>52</v>
      </c>
      <c r="E51" s="2001"/>
      <c r="F51" s="2002"/>
      <c r="G51" s="1417"/>
      <c r="H51" s="1362"/>
      <c r="I51" s="1998" t="s">
        <v>53</v>
      </c>
      <c r="J51" s="1999"/>
      <c r="K51" s="1360">
        <f>SUM(L17:L47)</f>
        <v>0</v>
      </c>
      <c r="L51" s="2000" t="s">
        <v>52</v>
      </c>
      <c r="M51" s="2001"/>
      <c r="N51" s="2002"/>
      <c r="O51" s="1417"/>
      <c r="P51" s="1362"/>
      <c r="Q51" s="1998" t="s">
        <v>53</v>
      </c>
      <c r="R51" s="1999"/>
      <c r="S51" s="1360">
        <f>SUM(T17:T47)</f>
        <v>0</v>
      </c>
      <c r="T51" s="2000" t="s">
        <v>52</v>
      </c>
      <c r="U51" s="2003"/>
      <c r="V51" s="2002"/>
      <c r="W51" s="1417"/>
      <c r="X51" s="1362"/>
      <c r="Y51" s="1998" t="s">
        <v>53</v>
      </c>
      <c r="Z51" s="1999"/>
      <c r="AA51" s="1360">
        <f>SUM(AB17:AB47)</f>
        <v>0</v>
      </c>
      <c r="AB51" s="2000" t="s">
        <v>52</v>
      </c>
      <c r="AC51" s="2001"/>
      <c r="AD51" s="2002"/>
      <c r="AE51" s="1417"/>
      <c r="AF51" s="1362"/>
      <c r="AG51" s="1988"/>
      <c r="AH51" s="1989"/>
      <c r="AI51" s="812"/>
      <c r="AJ51" s="1990"/>
      <c r="AK51" s="1990"/>
      <c r="AL51" s="1990"/>
      <c r="AM51" s="1989"/>
      <c r="AN51" s="1989"/>
      <c r="AO51" s="1416"/>
      <c r="AP51" s="1990"/>
      <c r="AQ51" s="1990"/>
      <c r="AR51" s="1990"/>
      <c r="AS51" s="81">
        <f t="shared" ref="AS51:AS57" si="10">SUM(A51:AR51)</f>
        <v>0</v>
      </c>
      <c r="AT51" s="82" t="s">
        <v>52</v>
      </c>
    </row>
    <row r="52" spans="1:56" s="81" customFormat="1" ht="27" customHeight="1">
      <c r="A52" s="1997"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88"/>
      <c r="AH52" s="1989"/>
      <c r="AI52" s="1416"/>
      <c r="AJ52" s="1990"/>
      <c r="AK52" s="1990"/>
      <c r="AL52" s="1990"/>
      <c r="AM52" s="1989"/>
      <c r="AN52" s="1989"/>
      <c r="AO52" s="1416"/>
      <c r="AP52" s="1990"/>
      <c r="AQ52" s="1990"/>
      <c r="AR52" s="1990"/>
      <c r="AS52" s="81">
        <f t="shared" si="10"/>
        <v>0</v>
      </c>
      <c r="AT52" s="82" t="s">
        <v>52</v>
      </c>
    </row>
    <row r="53" spans="1:56" s="81" customFormat="1" ht="27" customHeight="1">
      <c r="A53" s="1995"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6"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88"/>
      <c r="AH53" s="1989"/>
      <c r="AI53" s="1416"/>
      <c r="AJ53" s="1990"/>
      <c r="AK53" s="1990"/>
      <c r="AL53" s="1990"/>
      <c r="AM53" s="1989"/>
      <c r="AN53" s="1989"/>
      <c r="AO53" s="1416"/>
      <c r="AP53" s="1990"/>
      <c r="AQ53" s="1990"/>
      <c r="AR53" s="1990"/>
      <c r="AS53" s="81">
        <f t="shared" si="10"/>
        <v>0</v>
      </c>
      <c r="AT53" s="82" t="s">
        <v>52</v>
      </c>
    </row>
    <row r="54" spans="1:56" s="81" customFormat="1" ht="27" customHeight="1">
      <c r="A54" s="1995"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6"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88"/>
      <c r="AH54" s="1989"/>
      <c r="AI54" s="1416"/>
      <c r="AJ54" s="1990"/>
      <c r="AK54" s="1990"/>
      <c r="AL54" s="1990"/>
      <c r="AM54" s="1989"/>
      <c r="AN54" s="1989"/>
      <c r="AO54" s="1416"/>
      <c r="AP54" s="1990"/>
      <c r="AQ54" s="1990"/>
      <c r="AR54" s="1990"/>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6"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88"/>
      <c r="AH55" s="1989"/>
      <c r="AI55" s="1416"/>
      <c r="AJ55" s="1990"/>
      <c r="AK55" s="1990"/>
      <c r="AL55" s="1990"/>
      <c r="AM55" s="1989"/>
      <c r="AN55" s="1989"/>
      <c r="AO55" s="1416"/>
      <c r="AP55" s="1990"/>
      <c r="AQ55" s="1990"/>
      <c r="AR55" s="1990"/>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07"/>
      <c r="AH56" s="1990"/>
      <c r="AI56" s="813"/>
      <c r="AJ56" s="2008"/>
      <c r="AK56" s="2008"/>
      <c r="AL56" s="2008"/>
      <c r="AM56" s="2008"/>
      <c r="AN56" s="1990"/>
      <c r="AO56" s="813"/>
      <c r="AP56" s="2008"/>
      <c r="AQ56" s="2008"/>
      <c r="AR56" s="2008"/>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3" t="s">
        <v>163</v>
      </c>
      <c r="R57" s="1994"/>
      <c r="S57" s="1352">
        <f>SUM(S51:S55)</f>
        <v>0</v>
      </c>
      <c r="T57" s="2004" t="s">
        <v>52</v>
      </c>
      <c r="U57" s="2005"/>
      <c r="V57" s="1896"/>
      <c r="W57" s="1414"/>
      <c r="X57" s="1368"/>
      <c r="Y57" s="1891" t="s">
        <v>163</v>
      </c>
      <c r="Z57" s="1892"/>
      <c r="AA57" s="1352">
        <f>SUM(AA51:AA55)</f>
        <v>0</v>
      </c>
      <c r="AB57" s="1893" t="s">
        <v>52</v>
      </c>
      <c r="AC57" s="1894"/>
      <c r="AD57" s="1896"/>
      <c r="AE57" s="1414"/>
      <c r="AF57" s="1368"/>
      <c r="AG57" s="2006"/>
      <c r="AH57" s="1990"/>
      <c r="AI57" s="85"/>
      <c r="AJ57" s="1990"/>
      <c r="AK57" s="1990"/>
      <c r="AL57" s="1990"/>
      <c r="AM57" s="1990"/>
      <c r="AN57" s="1990"/>
      <c r="AO57" s="85"/>
      <c r="AP57" s="1990"/>
      <c r="AQ57" s="1990"/>
      <c r="AR57" s="1990"/>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88"/>
      <c r="AH58" s="1989"/>
      <c r="AI58" s="1416"/>
      <c r="AJ58" s="1990"/>
      <c r="AK58" s="1990"/>
      <c r="AL58" s="1990"/>
      <c r="AM58" s="1989"/>
      <c r="AN58" s="1989"/>
      <c r="AO58" s="1416"/>
      <c r="AP58" s="1990"/>
      <c r="AQ58" s="1990"/>
      <c r="AR58" s="1990"/>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H24" sqref="H24"/>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13" t="str">
        <f>Data!$A$11</f>
        <v>離職者等再就職訓練（３箇月）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14" t="str">
        <f>Data!$A$9</f>
        <v/>
      </c>
      <c r="E3" s="1914"/>
      <c r="F3" s="1914"/>
      <c r="G3" s="1139"/>
    </row>
    <row r="4" spans="1:8" s="221" customFormat="1" ht="29.25" customHeight="1" thickBot="1">
      <c r="B4" s="2022" t="s">
        <v>26</v>
      </c>
      <c r="C4" s="2022"/>
      <c r="D4" s="1914" t="str">
        <f>Data!$I$69</f>
        <v/>
      </c>
      <c r="E4" s="1914"/>
      <c r="F4" s="1914"/>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S23" sqref="S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2" t="s">
        <v>218</v>
      </c>
      <c r="C15" s="2112"/>
      <c r="D15" s="2112"/>
      <c r="E15" s="2112"/>
      <c r="F15" s="2112"/>
      <c r="G15" s="1434" t="s">
        <v>23</v>
      </c>
      <c r="H15" s="1435">
        <f>'６カリキュラム'!D8</f>
        <v>0</v>
      </c>
      <c r="I15" s="1435" t="s">
        <v>219</v>
      </c>
      <c r="J15" s="1436">
        <f>'６カリキュラム'!D9</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'６カリキュラム'!D16</f>
        <v>0</v>
      </c>
      <c r="B17" s="2100"/>
      <c r="C17" s="2101"/>
      <c r="D17" s="2101"/>
      <c r="E17" s="2101"/>
      <c r="F17" s="2101"/>
      <c r="G17" s="2101"/>
      <c r="H17" s="2101"/>
      <c r="I17" s="2101"/>
      <c r="J17" s="2102"/>
      <c r="L17" s="107">
        <f>LEN(B16)</f>
        <v>0</v>
      </c>
      <c r="M17" s="107" t="s">
        <v>1116</v>
      </c>
      <c r="N17" s="107">
        <v>130</v>
      </c>
    </row>
    <row r="18" spans="1:14" ht="21.95" customHeight="1" thickTop="1">
      <c r="A18" s="1428" t="s">
        <v>54</v>
      </c>
      <c r="B18" s="2073"/>
      <c r="C18" s="2074"/>
      <c r="D18" s="2074"/>
      <c r="E18" s="2074"/>
      <c r="F18" s="2074"/>
      <c r="G18" s="2074"/>
      <c r="H18" s="2074"/>
      <c r="I18" s="2074"/>
      <c r="J18" s="2075"/>
      <c r="L18" s="107" t="s">
        <v>1121</v>
      </c>
    </row>
    <row r="19" spans="1:14" ht="21.95" customHeight="1" thickBot="1">
      <c r="A19" s="1427">
        <f>'６カリキュラム'!D17</f>
        <v>0</v>
      </c>
      <c r="B19" s="2076"/>
      <c r="C19" s="2077"/>
      <c r="D19" s="2077"/>
      <c r="E19" s="2077"/>
      <c r="F19" s="2077"/>
      <c r="G19" s="2077"/>
      <c r="H19" s="2077"/>
      <c r="I19" s="2077"/>
      <c r="J19" s="2078"/>
      <c r="L19" s="107">
        <f>LEN(B18)</f>
        <v>0</v>
      </c>
      <c r="M19" s="107" t="s">
        <v>1116</v>
      </c>
      <c r="N19" s="107">
        <v>130</v>
      </c>
    </row>
    <row r="20" spans="1:14" ht="30" customHeight="1" thickTop="1" thickBot="1">
      <c r="A20" s="1428" t="s">
        <v>57</v>
      </c>
      <c r="B20" s="2079"/>
      <c r="C20" s="2080"/>
      <c r="D20" s="2080"/>
      <c r="E20" s="2080"/>
      <c r="F20" s="2080"/>
      <c r="G20" s="2080"/>
      <c r="H20" s="2080"/>
      <c r="I20" s="2080"/>
      <c r="J20" s="2081"/>
      <c r="L20" s="107" t="s">
        <v>1122</v>
      </c>
    </row>
    <row r="21" spans="1:14" ht="20.100000000000001" customHeight="1" thickTop="1">
      <c r="A21" s="1425">
        <f>'６カリキュラム'!D18</f>
        <v>0</v>
      </c>
      <c r="B21" s="2082" t="str">
        <f>CONCATENATE("・ジョブ・カードを活用したキャリアコンサルティング（",'６カリキュラム'!E48,")")</f>
        <v>・ジョブ・カードを活用したキャリアコンサルティング（)</v>
      </c>
      <c r="C21" s="2083"/>
      <c r="D21" s="2083"/>
      <c r="E21" s="2083"/>
      <c r="F21" s="2083"/>
      <c r="G21" s="2083"/>
      <c r="H21" s="2083"/>
      <c r="I21" s="2083"/>
      <c r="J21" s="2084"/>
      <c r="L21" s="107">
        <f>LEN(B20)</f>
        <v>0</v>
      </c>
      <c r="M21" s="107" t="s">
        <v>1116</v>
      </c>
      <c r="N21" s="107">
        <v>85</v>
      </c>
    </row>
    <row r="22" spans="1:14" ht="20.100000000000001" customHeight="1">
      <c r="A22" s="1430" t="s">
        <v>1123</v>
      </c>
      <c r="B22" s="1430"/>
      <c r="C22" s="1430"/>
      <c r="D22" s="2025" t="s">
        <v>1124</v>
      </c>
      <c r="E22" s="2025"/>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1" t="s">
        <v>309</v>
      </c>
      <c r="B23" s="2072"/>
      <c r="C23" s="2095">
        <f>'１２オンライン環境等'!D9</f>
        <v>0</v>
      </c>
      <c r="D23" s="2096"/>
      <c r="E23" s="2096"/>
      <c r="F23" s="2096"/>
      <c r="G23" s="2096"/>
      <c r="H23" s="2096"/>
      <c r="I23" s="2096"/>
      <c r="J23" s="2097"/>
    </row>
    <row r="24" spans="1:14" ht="42" customHeight="1">
      <c r="A24" s="2071" t="s">
        <v>310</v>
      </c>
      <c r="B24" s="2072"/>
      <c r="C24" s="2095">
        <f>'１２オンライン環境等'!D10</f>
        <v>0</v>
      </c>
      <c r="D24" s="2096"/>
      <c r="E24" s="2096"/>
      <c r="F24" s="2096"/>
      <c r="G24" s="2096"/>
      <c r="H24" s="2096"/>
      <c r="I24" s="2096"/>
      <c r="J24" s="2097"/>
    </row>
    <row r="25" spans="1:14" ht="18" customHeight="1">
      <c r="A25" s="2088" t="s">
        <v>1126</v>
      </c>
      <c r="B25" s="2089"/>
      <c r="C25" s="2095">
        <f>'１２オンライン環境等'!D13</f>
        <v>0</v>
      </c>
      <c r="D25" s="2096"/>
      <c r="E25" s="2096"/>
      <c r="F25" s="2096"/>
      <c r="G25" s="2096"/>
      <c r="H25" s="2096"/>
      <c r="I25" s="2096"/>
      <c r="J25" s="2097"/>
    </row>
    <row r="26" spans="1:14" ht="20.100000000000001" customHeight="1">
      <c r="A26" s="2090" t="s">
        <v>1125</v>
      </c>
      <c r="B26" s="2091"/>
      <c r="C26" s="2092">
        <f>'１２オンライン環境等'!D11</f>
        <v>0</v>
      </c>
      <c r="D26" s="2093"/>
      <c r="E26" s="2093"/>
      <c r="F26" s="2093"/>
      <c r="G26" s="2093"/>
      <c r="H26" s="2093"/>
      <c r="I26" s="2093"/>
      <c r="J26" s="2094"/>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112"/>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'６カリキュラム(デュアル)'!D20</f>
        <v>0</v>
      </c>
      <c r="B17" s="2100"/>
      <c r="C17" s="2101"/>
      <c r="D17" s="2101"/>
      <c r="E17" s="2101"/>
      <c r="F17" s="2101"/>
      <c r="G17" s="2101"/>
      <c r="H17" s="2101"/>
      <c r="I17" s="2101"/>
      <c r="J17" s="2102"/>
      <c r="L17" s="107">
        <f>LEN(B16)</f>
        <v>0</v>
      </c>
      <c r="M17" s="107" t="s">
        <v>1116</v>
      </c>
      <c r="N17" s="107">
        <v>130</v>
      </c>
    </row>
    <row r="18" spans="1:14" ht="21.95" customHeight="1" thickTop="1">
      <c r="A18" s="1442" t="s">
        <v>494</v>
      </c>
      <c r="B18" s="2073"/>
      <c r="C18" s="2074"/>
      <c r="D18" s="2074"/>
      <c r="E18" s="2074"/>
      <c r="F18" s="2074"/>
      <c r="G18" s="2074"/>
      <c r="H18" s="2074"/>
      <c r="I18" s="2074"/>
      <c r="J18" s="2075"/>
      <c r="L18" s="107" t="s">
        <v>1121</v>
      </c>
    </row>
    <row r="19" spans="1:14" ht="21.95" customHeight="1" thickBot="1">
      <c r="A19" s="1427">
        <f>'６カリキュラム(デュアル)'!D22</f>
        <v>0</v>
      </c>
      <c r="B19" s="2076"/>
      <c r="C19" s="2077"/>
      <c r="D19" s="2077"/>
      <c r="E19" s="2077"/>
      <c r="F19" s="2077"/>
      <c r="G19" s="2077"/>
      <c r="H19" s="2077"/>
      <c r="I19" s="2077"/>
      <c r="J19" s="2078"/>
      <c r="L19" s="107">
        <f>LEN(B18)</f>
        <v>0</v>
      </c>
      <c r="M19" s="107" t="s">
        <v>1116</v>
      </c>
      <c r="N19" s="107">
        <v>130</v>
      </c>
    </row>
    <row r="20" spans="1:14" ht="21.95" customHeight="1" thickTop="1">
      <c r="A20" s="1428" t="s">
        <v>54</v>
      </c>
      <c r="B20" s="2073"/>
      <c r="C20" s="2074"/>
      <c r="D20" s="2074"/>
      <c r="E20" s="2074"/>
      <c r="F20" s="2074"/>
      <c r="G20" s="2074"/>
      <c r="H20" s="2074"/>
      <c r="I20" s="2074"/>
      <c r="J20" s="2075"/>
      <c r="L20" s="107" t="s">
        <v>1121</v>
      </c>
    </row>
    <row r="21" spans="1:14" ht="21.95" customHeight="1" thickBot="1">
      <c r="A21" s="1427">
        <f>'６カリキュラム(デュアル)'!D21</f>
        <v>0</v>
      </c>
      <c r="B21" s="2076"/>
      <c r="C21" s="2077"/>
      <c r="D21" s="2077"/>
      <c r="E21" s="2077"/>
      <c r="F21" s="2077"/>
      <c r="G21" s="2077"/>
      <c r="H21" s="2077"/>
      <c r="I21" s="2077"/>
      <c r="J21" s="2078"/>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79"/>
      <c r="C25" s="2080"/>
      <c r="D25" s="2080"/>
      <c r="E25" s="2080"/>
      <c r="F25" s="2080"/>
      <c r="G25" s="2080"/>
      <c r="H25" s="2080"/>
      <c r="I25" s="2080"/>
      <c r="J25" s="2081"/>
      <c r="L25" s="107" t="s">
        <v>1122</v>
      </c>
    </row>
    <row r="26" spans="1:14" ht="20.100000000000001" customHeight="1" thickTop="1">
      <c r="A26" s="1425">
        <f>'６カリキュラム(デュアル)'!D24</f>
        <v>0</v>
      </c>
      <c r="B26" s="2082" t="str">
        <f>CONCATENATE("・ジョブ・カードを活用したキャリアコンサルティング（",'６カリキュラム(デュアル)'!E78,")")</f>
        <v>・ジョブ・カードを活用したキャリアコンサルティング（)</v>
      </c>
      <c r="C26" s="2083"/>
      <c r="D26" s="2083"/>
      <c r="E26" s="2083"/>
      <c r="F26" s="2083"/>
      <c r="G26" s="2083"/>
      <c r="H26" s="2083"/>
      <c r="I26" s="2083"/>
      <c r="J26" s="2084"/>
      <c r="L26" s="107">
        <f>LEN(B25)</f>
        <v>0</v>
      </c>
      <c r="M26" s="107" t="s">
        <v>1116</v>
      </c>
      <c r="N26" s="107">
        <v>85</v>
      </c>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離職者等再就職訓練（３箇月）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33" sqref="D33"/>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H5" sqref="H5"/>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397</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c r="E45" s="409" t="s">
        <v>380</v>
      </c>
      <c r="F45" s="255"/>
      <c r="H45" s="1707"/>
      <c r="I45" s="1708"/>
      <c r="J45" s="1708"/>
      <c r="K45" s="1708"/>
      <c r="L45" s="1708"/>
      <c r="M45" s="1708"/>
      <c r="N45" s="1708"/>
      <c r="O45" s="1708"/>
      <c r="P45" s="1709"/>
    </row>
    <row r="46" spans="2:16" s="3" customFormat="1" ht="19.899999999999999" customHeight="1">
      <c r="B46" s="1539"/>
      <c r="C46" s="567" t="s">
        <v>194</v>
      </c>
      <c r="D46" s="1485"/>
      <c r="E46" s="371" t="s">
        <v>380</v>
      </c>
      <c r="F46" s="263"/>
      <c r="H46" s="1707"/>
      <c r="I46" s="1708"/>
      <c r="J46" s="1708"/>
      <c r="K46" s="1708"/>
      <c r="L46" s="1708"/>
      <c r="M46" s="1708"/>
      <c r="N46" s="1708"/>
      <c r="O46" s="1708"/>
      <c r="P46" s="1709"/>
    </row>
    <row r="47" spans="2:16" s="3" customFormat="1" ht="19.899999999999999" customHeight="1">
      <c r="B47" s="1539"/>
      <c r="C47" s="567" t="s">
        <v>347</v>
      </c>
      <c r="D47" s="1485"/>
      <c r="E47" s="409" t="s">
        <v>380</v>
      </c>
      <c r="F47" s="255"/>
      <c r="H47" s="1707"/>
      <c r="I47" s="1708"/>
      <c r="J47" s="1708"/>
      <c r="K47" s="1708"/>
      <c r="L47" s="1708"/>
      <c r="M47" s="1708"/>
      <c r="N47" s="1708"/>
      <c r="O47" s="1708"/>
      <c r="P47" s="1709"/>
    </row>
    <row r="48" spans="2:16" s="3" customFormat="1" ht="19.899999999999999" customHeight="1">
      <c r="B48" s="1539"/>
      <c r="C48" s="567" t="s">
        <v>195</v>
      </c>
      <c r="D48" s="1485" t="s">
        <v>662</v>
      </c>
      <c r="E48" s="371" t="s">
        <v>380</v>
      </c>
      <c r="F48" s="263"/>
      <c r="H48" s="1707"/>
      <c r="I48" s="1708"/>
      <c r="J48" s="1708"/>
      <c r="K48" s="1708"/>
      <c r="L48" s="1708"/>
      <c r="M48" s="1708"/>
      <c r="N48" s="1708"/>
      <c r="O48" s="1708"/>
      <c r="P48" s="1709"/>
    </row>
    <row r="49" spans="2:16" s="3" customFormat="1" ht="19.899999999999999" customHeight="1">
      <c r="B49" s="1539"/>
      <c r="C49" s="567" t="s">
        <v>268</v>
      </c>
      <c r="D49" s="1485" t="s">
        <v>662</v>
      </c>
      <c r="E49" s="409" t="s">
        <v>380</v>
      </c>
      <c r="F49" s="255"/>
      <c r="H49" s="1707"/>
      <c r="I49" s="1708"/>
      <c r="J49" s="1708"/>
      <c r="K49" s="1708"/>
      <c r="L49" s="1708"/>
      <c r="M49" s="1708"/>
      <c r="N49" s="1708"/>
      <c r="O49" s="1708"/>
      <c r="P49" s="1709"/>
    </row>
    <row r="50" spans="2:16" s="3" customFormat="1" ht="19.899999999999999" customHeight="1">
      <c r="B50" s="1539"/>
      <c r="C50" s="567" t="s">
        <v>348</v>
      </c>
      <c r="D50" s="1485" t="s">
        <v>662</v>
      </c>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2024-01-18T11:37:46Z</dcterms:modified>
</cp:coreProperties>
</file>